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40" activeTab="0"/>
  </bookViews>
  <sheets>
    <sheet name="Hardware Kit" sheetId="1" r:id="rId1"/>
    <sheet name="Bolt Arms" sheetId="2" r:id="rId2"/>
    <sheet name="Ramrod" sheetId="3" r:id="rId3"/>
    <sheet name="U Hardware" sheetId="4" r:id="rId4"/>
  </sheets>
  <definedNames/>
  <calcPr fullCalcOnLoad="1"/>
</workbook>
</file>

<file path=xl/sharedStrings.xml><?xml version="1.0" encoding="utf-8"?>
<sst xmlns="http://schemas.openxmlformats.org/spreadsheetml/2006/main" count="215" uniqueCount="108">
  <si>
    <t>9452K21</t>
  </si>
  <si>
    <t>9452K87</t>
  </si>
  <si>
    <t>1658T11</t>
  </si>
  <si>
    <t>9654K973</t>
  </si>
  <si>
    <t xml:space="preserve">9637K26 </t>
  </si>
  <si>
    <t>5173K68</t>
  </si>
  <si>
    <t>Nylon Tubing, 5/16" OD, 0.04" Wall Thickness</t>
  </si>
  <si>
    <t>8975K297</t>
  </si>
  <si>
    <t>8585K207</t>
  </si>
  <si>
    <t>Polycarbonate Round Tube, 1-1/2" OD, 1-3/8" ID, Clear, 8' Long</t>
  </si>
  <si>
    <t xml:space="preserve">1464N14 </t>
  </si>
  <si>
    <t>Oil-Resistant Buna-N O-Ring, 1/16 Fractional Width, Dash Number 012</t>
  </si>
  <si>
    <t>90402A821</t>
  </si>
  <si>
    <t>90273A108</t>
  </si>
  <si>
    <t>Flat Head Screw, 4-40 Thread Size, 3/8" length</t>
  </si>
  <si>
    <t xml:space="preserve">93330A507 </t>
  </si>
  <si>
    <t>Female Threaded Round Standoff, Aluminum, 1/4" OD, 11/32" Long, 4-40 Thread Size</t>
  </si>
  <si>
    <t>McMaster Part#</t>
  </si>
  <si>
    <t>Qty</t>
  </si>
  <si>
    <t>Description</t>
  </si>
  <si>
    <t>K26 Compression Spring, Spring-Tempered Steel, 11.0" Long,.844" OD, .08" Wire</t>
  </si>
  <si>
    <t>Cut Lengths</t>
  </si>
  <si>
    <t xml:space="preserve"> 90480A195</t>
  </si>
  <si>
    <t>O-Ring Dash 123 (1-3/8" Od x 1-3/16" ID)</t>
  </si>
  <si>
    <t>1.25" OD x .5625" ID</t>
  </si>
  <si>
    <t>six at 13.25" length, one at 8" length</t>
  </si>
  <si>
    <t>two at 14.5" length</t>
  </si>
  <si>
    <t>three at 11.25" length, one at 6" length</t>
  </si>
  <si>
    <t>Highly Corrosion-Resistant 6063 Aluminum, Architectural, .625" OD, 0.049" Wall Thickness, .527" ID</t>
  </si>
  <si>
    <t>one at 14" length</t>
  </si>
  <si>
    <t>Steel Extension Spring with Loop Ends, Music-Wire, 1" Long, 0.25" OD, 0.023" Wire</t>
  </si>
  <si>
    <t>one at 3" length</t>
  </si>
  <si>
    <t>Stock Spacer (1-1/4 SCH40 Pipe, 1.66" OD x 1.375" ID)</t>
  </si>
  <si>
    <t>Shock Pad (1/8" thick adhesive-backed silicone, 45A Durometer)</t>
  </si>
  <si>
    <t>List #</t>
  </si>
  <si>
    <t>6 &amp; 19</t>
  </si>
  <si>
    <t>8 &amp; 13</t>
  </si>
  <si>
    <t>Hex Nut, 10-32 Thread Size</t>
  </si>
  <si>
    <t>Steel Rounded Head Screws with External-Tooth Lock Washer, 10-32 Thread Size, 5/16" Long</t>
  </si>
  <si>
    <t>one at 5.75" length</t>
  </si>
  <si>
    <t>Aluminum Ramrod Core, 1/2" OD x .344" ID</t>
  </si>
  <si>
    <t>Item $</t>
  </si>
  <si>
    <t>Item sub-t</t>
  </si>
  <si>
    <t>Sub-Total:</t>
  </si>
  <si>
    <t>89965K357</t>
  </si>
  <si>
    <t>FastenerSuperstore</t>
  </si>
  <si>
    <t>97245A129</t>
  </si>
  <si>
    <t>Zinc-Plated Steel Clevis Pin, 3/16" Diameter, 1-13/16" Usable Length</t>
  </si>
  <si>
    <t>W.B. Jones</t>
  </si>
  <si>
    <t>Formufit</t>
  </si>
  <si>
    <t>Rounded Head Screw, 10-32 Thread Size, 1-3/4" Long</t>
  </si>
  <si>
    <t>90276A837</t>
  </si>
  <si>
    <t>W.J. Roberts</t>
  </si>
  <si>
    <t>Li De</t>
  </si>
  <si>
    <t xml:space="preserve">Multipurpose 6063 Aluminum, Rectangular Bar, 3/32" x ½", 2 foot, </t>
  </si>
  <si>
    <t>Orange Aluminum</t>
  </si>
  <si>
    <t>OA6923-8M</t>
  </si>
  <si>
    <t>Alternate Supplier</t>
  </si>
  <si>
    <t>Tools Used</t>
  </si>
  <si>
    <t>Labor (min)</t>
  </si>
  <si>
    <t>Alt Part #</t>
  </si>
  <si>
    <t>OA9268-6M</t>
  </si>
  <si>
    <t>Table Saw, Drillpress</t>
  </si>
  <si>
    <t>Wire Cutters</t>
  </si>
  <si>
    <t>Table Saw, Deburring Tool</t>
  </si>
  <si>
    <t>Band Saw, Disc Sander</t>
  </si>
  <si>
    <t>Arbor Press, Die Punch</t>
  </si>
  <si>
    <t>Table Saw, Disc Sander, 60-degree countersink, power drill</t>
  </si>
  <si>
    <t>Labor:</t>
  </si>
  <si>
    <t>min</t>
  </si>
  <si>
    <t>Packaging</t>
  </si>
  <si>
    <t>A1/4R 11/31 0440</t>
  </si>
  <si>
    <t>NO</t>
  </si>
  <si>
    <t>Pkg Include?</t>
  </si>
  <si>
    <t>Pkg Total:</t>
  </si>
  <si>
    <t>Put Aside</t>
  </si>
  <si>
    <t>YES</t>
  </si>
  <si>
    <t>Grainger</t>
  </si>
  <si>
    <t>Wholesale:</t>
  </si>
  <si>
    <t>G.L. Huyett</t>
  </si>
  <si>
    <t>CLP-0187-2000/B</t>
  </si>
  <si>
    <t>1/6 x 3/4" steel spring pins</t>
  </si>
  <si>
    <t>SPP-062-0750</t>
  </si>
  <si>
    <t>B70123</t>
  </si>
  <si>
    <t>B70012</t>
  </si>
  <si>
    <t>TheORingStore.com</t>
  </si>
  <si>
    <t>one at 7.313" length</t>
  </si>
  <si>
    <t>Low-Strength Steel Threaded Rod, Zinc Plated, 10-32 Thread, 3 Feet Long, Fully Threaded</t>
  </si>
  <si>
    <t>Aluminum U-Channel 3/4" W x 3/8" H x 1/8" Wall</t>
  </si>
  <si>
    <t>two at 28" length</t>
  </si>
  <si>
    <t>OA8114-8M</t>
  </si>
  <si>
    <t>L Rate:</t>
  </si>
  <si>
    <t>hr</t>
  </si>
  <si>
    <t>L Rate m</t>
  </si>
  <si>
    <t>L Cost:</t>
  </si>
  <si>
    <t>Profit</t>
  </si>
  <si>
    <t>19NT06</t>
  </si>
  <si>
    <t>M + L:</t>
  </si>
  <si>
    <t>94639A205</t>
  </si>
  <si>
    <t>Nylon Spacer #4   1/4" x 3/4"</t>
  </si>
  <si>
    <t xml:space="preserve">8858T82 </t>
  </si>
  <si>
    <t>Elastic Cord (1/8")</t>
  </si>
  <si>
    <t xml:space="preserve">8858T81 </t>
  </si>
  <si>
    <t>Elastic Cord (3/32")</t>
  </si>
  <si>
    <t xml:space="preserve">3696T38 </t>
  </si>
  <si>
    <t>Paracord</t>
  </si>
  <si>
    <t>016 O-Rings</t>
  </si>
  <si>
    <t>9452K6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</si>
</sst>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[$$-409]#,##0.00;[Red]\-[$$-409]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4" fontId="1" fillId="0" borderId="0" xfId="44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 wrapText="1"/>
    </xf>
    <xf numFmtId="164" fontId="1" fillId="0" borderId="0" xfId="44" applyNumberFormat="1" applyFont="1" applyFill="1" applyBorder="1" applyAlignment="1" applyProtection="1">
      <alignment wrapText="1"/>
      <protection/>
    </xf>
    <xf numFmtId="0" fontId="2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164" fontId="1" fillId="33" borderId="0" xfId="44" applyNumberFormat="1" applyFont="1" applyFill="1" applyBorder="1" applyAlignment="1" applyProtection="1">
      <alignment/>
      <protection/>
    </xf>
    <xf numFmtId="164" fontId="1" fillId="33" borderId="0" xfId="44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164" fontId="0" fillId="0" borderId="0" xfId="44" applyFill="1" applyBorder="1" applyAlignment="1" applyProtection="1">
      <alignment wrapText="1"/>
      <protection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left"/>
    </xf>
    <xf numFmtId="43" fontId="0" fillId="0" borderId="0" xfId="0" applyNumberFormat="1" applyFont="1" applyAlignment="1">
      <alignment/>
    </xf>
    <xf numFmtId="164" fontId="0" fillId="0" borderId="0" xfId="44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0</xdr:rowOff>
    </xdr:from>
    <xdr:to>
      <xdr:col>4</xdr:col>
      <xdr:colOff>9525</xdr:colOff>
      <xdr:row>0</xdr:row>
      <xdr:rowOff>5105400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0"/>
          <a:ext cx="660082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16</xdr:col>
      <xdr:colOff>409575</xdr:colOff>
      <xdr:row>15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100584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17</xdr:col>
      <xdr:colOff>304800</xdr:colOff>
      <xdr:row>17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1925"/>
          <a:ext cx="100584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0</xdr:row>
      <xdr:rowOff>0</xdr:rowOff>
    </xdr:from>
    <xdr:to>
      <xdr:col>4</xdr:col>
      <xdr:colOff>9525</xdr:colOff>
      <xdr:row>0</xdr:row>
      <xdr:rowOff>5105400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0"/>
          <a:ext cx="660082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PageLayoutView="0" workbookViewId="0" topLeftCell="A4">
      <selection activeCell="D28" sqref="D28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408.75" customHeight="1">
      <c r="B1" s="2">
        <v>1</v>
      </c>
    </row>
    <row r="2" spans="1:13" s="4" customFormat="1" ht="12.75" customHeight="1">
      <c r="A2" s="1" t="s">
        <v>34</v>
      </c>
      <c r="B2" s="1" t="s">
        <v>18</v>
      </c>
      <c r="C2" s="7" t="s">
        <v>19</v>
      </c>
      <c r="D2" s="7" t="s">
        <v>21</v>
      </c>
      <c r="E2" s="8"/>
      <c r="F2" s="1" t="s">
        <v>17</v>
      </c>
      <c r="G2" s="8" t="s">
        <v>41</v>
      </c>
      <c r="H2" s="8" t="s">
        <v>42</v>
      </c>
      <c r="I2" s="8" t="s">
        <v>57</v>
      </c>
      <c r="J2" s="8" t="s">
        <v>60</v>
      </c>
      <c r="K2" s="8" t="s">
        <v>58</v>
      </c>
      <c r="L2" s="8" t="s">
        <v>59</v>
      </c>
      <c r="M2" s="8" t="s">
        <v>73</v>
      </c>
    </row>
    <row r="3" spans="1:13" s="4" customFormat="1" ht="26.25" customHeight="1">
      <c r="A3" s="29">
        <v>1</v>
      </c>
      <c r="B3" s="29">
        <v>1</v>
      </c>
      <c r="C3" s="30" t="s">
        <v>20</v>
      </c>
      <c r="D3" s="30"/>
      <c r="E3" s="21"/>
      <c r="F3" s="29" t="s">
        <v>4</v>
      </c>
      <c r="G3" s="21">
        <v>0.9</v>
      </c>
      <c r="H3" s="21">
        <f>SUM(B3*G3)</f>
        <v>0.9</v>
      </c>
      <c r="I3" s="31" t="s">
        <v>48</v>
      </c>
      <c r="J3" s="31"/>
      <c r="K3" s="29"/>
      <c r="L3" s="31">
        <v>0</v>
      </c>
      <c r="M3" s="31" t="s">
        <v>72</v>
      </c>
    </row>
    <row r="4" spans="1:11" s="4" customFormat="1" ht="26.25" customHeight="1">
      <c r="A4" s="1"/>
      <c r="B4" s="1"/>
      <c r="C4" s="7"/>
      <c r="D4" s="7"/>
      <c r="E4" s="8"/>
      <c r="F4" s="1"/>
      <c r="G4" s="8"/>
      <c r="H4" s="8"/>
      <c r="K4" s="1"/>
    </row>
    <row r="5" spans="1:12" s="4" customFormat="1" ht="26.25" customHeight="1">
      <c r="A5" s="16" t="s">
        <v>35</v>
      </c>
      <c r="B5" s="1">
        <v>1</v>
      </c>
      <c r="C5" s="22" t="s">
        <v>6</v>
      </c>
      <c r="D5" s="22" t="s">
        <v>27</v>
      </c>
      <c r="E5" s="8"/>
      <c r="F5" s="10" t="s">
        <v>5</v>
      </c>
      <c r="G5" s="8">
        <v>0.39</v>
      </c>
      <c r="H5" s="8">
        <f aca="true" t="shared" si="0" ref="H5:H12">SUM(B5*G5)</f>
        <v>0.39</v>
      </c>
      <c r="K5" s="1" t="s">
        <v>63</v>
      </c>
      <c r="L5" s="4">
        <v>0</v>
      </c>
    </row>
    <row r="6" spans="1:13" ht="22.5" customHeight="1">
      <c r="A6" s="33">
        <v>24</v>
      </c>
      <c r="B6" s="28">
        <v>2</v>
      </c>
      <c r="C6" s="18" t="s">
        <v>54</v>
      </c>
      <c r="D6" s="18" t="s">
        <v>26</v>
      </c>
      <c r="E6" s="21"/>
      <c r="F6" s="34" t="s">
        <v>7</v>
      </c>
      <c r="G6" s="21">
        <v>0.84</v>
      </c>
      <c r="H6" s="21">
        <f t="shared" si="0"/>
        <v>1.68</v>
      </c>
      <c r="I6" s="15" t="s">
        <v>55</v>
      </c>
      <c r="J6" s="15" t="s">
        <v>61</v>
      </c>
      <c r="K6" s="28" t="s">
        <v>62</v>
      </c>
      <c r="L6" s="15">
        <v>1.5</v>
      </c>
      <c r="M6" s="15" t="s">
        <v>76</v>
      </c>
    </row>
    <row r="7" spans="1:12" ht="22.5" customHeight="1">
      <c r="A7" s="2">
        <v>4</v>
      </c>
      <c r="B7" s="3">
        <v>1</v>
      </c>
      <c r="C7" s="11" t="s">
        <v>9</v>
      </c>
      <c r="D7" s="11" t="s">
        <v>86</v>
      </c>
      <c r="E7" s="8"/>
      <c r="F7" s="2" t="s">
        <v>8</v>
      </c>
      <c r="G7" s="8">
        <v>0.91</v>
      </c>
      <c r="H7" s="8">
        <f t="shared" si="0"/>
        <v>0.91</v>
      </c>
      <c r="K7" s="3" t="s">
        <v>64</v>
      </c>
      <c r="L7" s="2">
        <v>0.3</v>
      </c>
    </row>
    <row r="8" spans="1:12" ht="22.5" customHeight="1">
      <c r="A8" s="17" t="s">
        <v>36</v>
      </c>
      <c r="B8" s="19">
        <v>3</v>
      </c>
      <c r="C8" s="13" t="s">
        <v>87</v>
      </c>
      <c r="D8" s="13" t="s">
        <v>25</v>
      </c>
      <c r="E8" s="8"/>
      <c r="F8" s="12" t="s">
        <v>8</v>
      </c>
      <c r="G8" s="8">
        <v>3</v>
      </c>
      <c r="H8" s="8">
        <f t="shared" si="0"/>
        <v>9</v>
      </c>
      <c r="I8" s="2" t="s">
        <v>77</v>
      </c>
      <c r="J8" s="12" t="s">
        <v>96</v>
      </c>
      <c r="K8" s="3" t="s">
        <v>65</v>
      </c>
      <c r="L8" s="2">
        <v>1</v>
      </c>
    </row>
    <row r="9" spans="1:12" ht="22.5" customHeight="1">
      <c r="A9" s="12">
        <v>7</v>
      </c>
      <c r="B9" s="19">
        <v>25</v>
      </c>
      <c r="C9" s="13" t="s">
        <v>37</v>
      </c>
      <c r="D9" s="13"/>
      <c r="E9" s="8"/>
      <c r="F9" s="12" t="s">
        <v>22</v>
      </c>
      <c r="G9" s="8">
        <v>0.03</v>
      </c>
      <c r="H9" s="8">
        <f t="shared" si="0"/>
        <v>0.75</v>
      </c>
      <c r="I9" s="2" t="s">
        <v>45</v>
      </c>
      <c r="J9" s="2">
        <v>153191</v>
      </c>
      <c r="K9" s="3"/>
      <c r="L9" s="2">
        <v>0</v>
      </c>
    </row>
    <row r="10" spans="1:256" ht="22.5" customHeight="1">
      <c r="A10" s="12">
        <v>2</v>
      </c>
      <c r="B10" s="19">
        <v>1</v>
      </c>
      <c r="C10" s="13" t="s">
        <v>32</v>
      </c>
      <c r="D10" s="13" t="s">
        <v>31</v>
      </c>
      <c r="F10" s="12"/>
      <c r="G10" s="8">
        <v>1</v>
      </c>
      <c r="H10" s="8">
        <f t="shared" si="0"/>
        <v>1</v>
      </c>
      <c r="I10" t="s">
        <v>49</v>
      </c>
      <c r="J10"/>
      <c r="K10" s="3" t="s">
        <v>64</v>
      </c>
      <c r="L10" s="2">
        <v>0.3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2">
        <v>11</v>
      </c>
      <c r="B11" s="19">
        <v>1</v>
      </c>
      <c r="C11" s="13" t="s">
        <v>33</v>
      </c>
      <c r="D11" s="13" t="s">
        <v>24</v>
      </c>
      <c r="F11" s="12" t="s">
        <v>10</v>
      </c>
      <c r="G11" s="6">
        <v>0.49</v>
      </c>
      <c r="H11" s="8">
        <f t="shared" si="0"/>
        <v>0.49</v>
      </c>
      <c r="I11"/>
      <c r="J11"/>
      <c r="K11" s="23" t="s">
        <v>66</v>
      </c>
      <c r="L11" s="2">
        <v>0.5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12">
        <v>26</v>
      </c>
      <c r="B12" s="19">
        <v>5</v>
      </c>
      <c r="C12" s="13" t="s">
        <v>81</v>
      </c>
      <c r="D12" s="13"/>
      <c r="F12" s="12"/>
      <c r="G12" s="6">
        <v>0.02</v>
      </c>
      <c r="H12" s="8">
        <f t="shared" si="0"/>
        <v>0.1</v>
      </c>
      <c r="I12" s="2" t="s">
        <v>45</v>
      </c>
      <c r="J12">
        <v>118488</v>
      </c>
      <c r="K12" s="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3" ht="22.5" customHeight="1">
      <c r="A13" s="15"/>
      <c r="B13" s="15">
        <v>0</v>
      </c>
      <c r="C13" s="18" t="s">
        <v>11</v>
      </c>
      <c r="D13" s="18"/>
      <c r="E13" s="20"/>
      <c r="F13" s="15" t="s">
        <v>0</v>
      </c>
      <c r="G13" s="20">
        <v>0.02</v>
      </c>
      <c r="H13" s="21">
        <f aca="true" t="shared" si="1" ref="H13:H22">SUM(B13*G13)</f>
        <v>0</v>
      </c>
      <c r="I13" s="15" t="s">
        <v>85</v>
      </c>
      <c r="J13" s="15" t="s">
        <v>84</v>
      </c>
      <c r="K13" s="28"/>
      <c r="L13" s="15">
        <v>0</v>
      </c>
      <c r="M13" s="31" t="s">
        <v>72</v>
      </c>
    </row>
    <row r="14" spans="1:12" ht="22.5" customHeight="1">
      <c r="A14" s="12">
        <v>29</v>
      </c>
      <c r="B14" s="19">
        <v>4</v>
      </c>
      <c r="C14" s="13" t="s">
        <v>23</v>
      </c>
      <c r="D14" s="13"/>
      <c r="E14" s="8"/>
      <c r="F14" s="12" t="s">
        <v>1</v>
      </c>
      <c r="G14" s="6">
        <v>0.03</v>
      </c>
      <c r="H14" s="8">
        <f t="shared" si="1"/>
        <v>0.12</v>
      </c>
      <c r="I14" s="2" t="s">
        <v>85</v>
      </c>
      <c r="J14" s="2" t="s">
        <v>83</v>
      </c>
      <c r="K14" s="3"/>
      <c r="L14" s="2">
        <v>0</v>
      </c>
    </row>
    <row r="15" spans="1:12" ht="22.5" customHeight="1">
      <c r="A15" s="12">
        <v>36</v>
      </c>
      <c r="B15" s="12">
        <v>3</v>
      </c>
      <c r="C15" s="24" t="s">
        <v>47</v>
      </c>
      <c r="D15" s="13"/>
      <c r="F15" s="12" t="s">
        <v>46</v>
      </c>
      <c r="G15" s="6">
        <v>0.12</v>
      </c>
      <c r="H15" s="8">
        <f t="shared" si="1"/>
        <v>0.36</v>
      </c>
      <c r="I15" s="2" t="s">
        <v>79</v>
      </c>
      <c r="J15" s="2" t="s">
        <v>80</v>
      </c>
      <c r="K15" s="3"/>
      <c r="L15" s="2">
        <v>0</v>
      </c>
    </row>
    <row r="16" spans="1:13" ht="27.75" customHeight="1">
      <c r="A16" s="15">
        <v>15</v>
      </c>
      <c r="B16" s="28">
        <v>1</v>
      </c>
      <c r="C16" s="18" t="s">
        <v>28</v>
      </c>
      <c r="D16" s="18" t="s">
        <v>29</v>
      </c>
      <c r="E16" s="21"/>
      <c r="F16" s="15" t="s">
        <v>2</v>
      </c>
      <c r="G16" s="21">
        <v>1.89</v>
      </c>
      <c r="H16" s="21">
        <f t="shared" si="1"/>
        <v>1.89</v>
      </c>
      <c r="I16" s="15" t="s">
        <v>55</v>
      </c>
      <c r="J16" s="15" t="s">
        <v>56</v>
      </c>
      <c r="K16" s="28" t="s">
        <v>67</v>
      </c>
      <c r="L16" s="15">
        <v>0.3</v>
      </c>
      <c r="M16" s="31" t="s">
        <v>75</v>
      </c>
    </row>
    <row r="17" spans="1:12" s="4" customFormat="1" ht="26.25" customHeight="1">
      <c r="A17" s="25">
        <v>16</v>
      </c>
      <c r="B17" s="26">
        <v>3</v>
      </c>
      <c r="C17" s="22" t="s">
        <v>30</v>
      </c>
      <c r="D17" s="22"/>
      <c r="E17" s="6"/>
      <c r="F17" s="25" t="s">
        <v>3</v>
      </c>
      <c r="G17" s="6">
        <v>0.37</v>
      </c>
      <c r="H17" s="8">
        <f t="shared" si="1"/>
        <v>1.1099999999999999</v>
      </c>
      <c r="I17" s="4" t="s">
        <v>48</v>
      </c>
      <c r="J17" s="4">
        <v>2054</v>
      </c>
      <c r="K17" s="1"/>
      <c r="L17" s="2">
        <v>0</v>
      </c>
    </row>
    <row r="18" spans="1:12" ht="22.5" customHeight="1">
      <c r="A18" s="12">
        <v>14</v>
      </c>
      <c r="B18" s="12">
        <v>9</v>
      </c>
      <c r="C18" s="13" t="s">
        <v>38</v>
      </c>
      <c r="D18" s="13"/>
      <c r="F18" s="12" t="s">
        <v>12</v>
      </c>
      <c r="G18" s="6">
        <v>0.03</v>
      </c>
      <c r="H18" s="8">
        <f t="shared" si="1"/>
        <v>0.27</v>
      </c>
      <c r="I18" s="2" t="s">
        <v>45</v>
      </c>
      <c r="J18" s="2">
        <v>146263</v>
      </c>
      <c r="K18" s="3"/>
      <c r="L18" s="2">
        <v>0</v>
      </c>
    </row>
    <row r="19" spans="1:12" ht="22.5" customHeight="1">
      <c r="A19" s="12">
        <v>30</v>
      </c>
      <c r="B19" s="12">
        <v>15</v>
      </c>
      <c r="C19" s="13" t="s">
        <v>14</v>
      </c>
      <c r="D19" s="13"/>
      <c r="F19" s="12" t="s">
        <v>13</v>
      </c>
      <c r="G19" s="8">
        <v>0.02</v>
      </c>
      <c r="H19" s="8">
        <f t="shared" si="1"/>
        <v>0.3</v>
      </c>
      <c r="I19" s="2" t="s">
        <v>45</v>
      </c>
      <c r="J19" s="2">
        <v>105707</v>
      </c>
      <c r="K19" s="3"/>
      <c r="L19" s="2">
        <v>0</v>
      </c>
    </row>
    <row r="20" spans="1:12" ht="22.5" customHeight="1">
      <c r="A20" s="12">
        <v>28</v>
      </c>
      <c r="B20" s="12">
        <v>3</v>
      </c>
      <c r="C20" s="13" t="s">
        <v>50</v>
      </c>
      <c r="D20" s="13"/>
      <c r="F20" s="12" t="s">
        <v>51</v>
      </c>
      <c r="G20" s="6">
        <v>0.05</v>
      </c>
      <c r="H20" s="8">
        <f t="shared" si="1"/>
        <v>0.15000000000000002</v>
      </c>
      <c r="I20" s="2" t="s">
        <v>45</v>
      </c>
      <c r="J20" s="2">
        <v>151939</v>
      </c>
      <c r="K20" s="3"/>
      <c r="L20" s="2">
        <v>0</v>
      </c>
    </row>
    <row r="21" spans="1:12" ht="22.5" customHeight="1">
      <c r="A21" s="2">
        <v>34</v>
      </c>
      <c r="B21" s="2">
        <v>1</v>
      </c>
      <c r="C21" s="11" t="s">
        <v>16</v>
      </c>
      <c r="D21" s="11"/>
      <c r="F21" s="2" t="s">
        <v>15</v>
      </c>
      <c r="G21" s="8">
        <v>0.27</v>
      </c>
      <c r="H21" s="8">
        <f t="shared" si="1"/>
        <v>0.27</v>
      </c>
      <c r="I21" s="2" t="s">
        <v>52</v>
      </c>
      <c r="J21" s="2" t="s">
        <v>71</v>
      </c>
      <c r="K21" s="3"/>
      <c r="L21" s="2">
        <v>0</v>
      </c>
    </row>
    <row r="22" spans="1:13" ht="22.5" customHeight="1">
      <c r="A22" s="15"/>
      <c r="B22" s="15">
        <v>1</v>
      </c>
      <c r="C22" s="27" t="s">
        <v>40</v>
      </c>
      <c r="D22" s="27" t="s">
        <v>39</v>
      </c>
      <c r="E22" s="20"/>
      <c r="F22" s="15" t="s">
        <v>44</v>
      </c>
      <c r="G22" s="21">
        <v>1.85</v>
      </c>
      <c r="H22" s="21">
        <f t="shared" si="1"/>
        <v>1.85</v>
      </c>
      <c r="I22" s="15" t="s">
        <v>53</v>
      </c>
      <c r="J22" s="15"/>
      <c r="K22" s="28"/>
      <c r="L22" s="15">
        <v>0</v>
      </c>
      <c r="M22" s="31" t="s">
        <v>76</v>
      </c>
    </row>
    <row r="23" spans="7:13" ht="22.5" customHeight="1">
      <c r="G23" s="8"/>
      <c r="H23" s="8"/>
      <c r="K23" s="3" t="s">
        <v>70</v>
      </c>
      <c r="L23" s="2">
        <v>5</v>
      </c>
      <c r="M23" s="2" t="s">
        <v>69</v>
      </c>
    </row>
    <row r="24" spans="7:13" ht="22.5" customHeight="1">
      <c r="G24" s="6" t="s">
        <v>43</v>
      </c>
      <c r="H24" s="6">
        <f>SUM(H3:H22)</f>
        <v>21.539999999999996</v>
      </c>
      <c r="K24" s="2" t="s">
        <v>68</v>
      </c>
      <c r="L24" s="2">
        <f>SUM(L3:L23)</f>
        <v>8.899999999999999</v>
      </c>
      <c r="M24" s="2" t="s">
        <v>69</v>
      </c>
    </row>
    <row r="25" spans="7:13" ht="22.5" customHeight="1">
      <c r="G25" s="6" t="s">
        <v>97</v>
      </c>
      <c r="H25" s="32">
        <f>SUM(H24+L27)</f>
        <v>25.248333333333328</v>
      </c>
      <c r="K25" s="2" t="s">
        <v>91</v>
      </c>
      <c r="L25" s="36">
        <v>25</v>
      </c>
      <c r="M25" s="2" t="s">
        <v>92</v>
      </c>
    </row>
    <row r="26" spans="3:13" ht="22.5" customHeight="1">
      <c r="C26" s="14"/>
      <c r="D26" s="14"/>
      <c r="G26" s="6" t="s">
        <v>78</v>
      </c>
      <c r="H26" s="8">
        <v>61</v>
      </c>
      <c r="K26" s="2" t="s">
        <v>93</v>
      </c>
      <c r="L26" s="36">
        <f>SUM(L25/60)</f>
        <v>0.4166666666666667</v>
      </c>
      <c r="M26" s="2" t="s">
        <v>69</v>
      </c>
    </row>
    <row r="27" spans="3:12" ht="22.5" customHeight="1">
      <c r="C27" s="11"/>
      <c r="D27" s="11"/>
      <c r="F27" s="9"/>
      <c r="G27" s="6" t="s">
        <v>95</v>
      </c>
      <c r="H27" s="8">
        <f>SUM(H26-H25)</f>
        <v>35.75166666666667</v>
      </c>
      <c r="K27" s="2" t="s">
        <v>94</v>
      </c>
      <c r="L27" s="36">
        <f>SUM(L26*L24)</f>
        <v>3.708333333333333</v>
      </c>
    </row>
    <row r="28" spans="7:8" ht="22.5" customHeight="1">
      <c r="G28" s="6"/>
      <c r="H28" s="6"/>
    </row>
    <row r="29" ht="22.5" customHeight="1">
      <c r="H29" s="35"/>
    </row>
    <row r="30" spans="3:6" ht="22.5" customHeight="1">
      <c r="C30" s="5" t="s">
        <v>99</v>
      </c>
      <c r="F30" s="2" t="s">
        <v>98</v>
      </c>
    </row>
    <row r="31" spans="3:6" ht="22.5" customHeight="1">
      <c r="C31" s="5" t="s">
        <v>101</v>
      </c>
      <c r="F31" s="2" t="s">
        <v>100</v>
      </c>
    </row>
    <row r="32" spans="3:6" ht="22.5" customHeight="1">
      <c r="C32" s="5" t="s">
        <v>103</v>
      </c>
      <c r="F32" s="2" t="s">
        <v>102</v>
      </c>
    </row>
    <row r="33" spans="3:6" ht="22.5" customHeight="1">
      <c r="C33" s="5" t="s">
        <v>105</v>
      </c>
      <c r="F33" s="2" t="s">
        <v>104</v>
      </c>
    </row>
    <row r="34" spans="3:6" ht="22.5" customHeight="1">
      <c r="C34" s="5" t="s">
        <v>106</v>
      </c>
      <c r="F34" s="2" t="s">
        <v>107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PageLayoutView="0" workbookViewId="0" topLeftCell="A6">
      <selection activeCell="C30" sqref="C30"/>
    </sheetView>
  </sheetViews>
  <sheetFormatPr defaultColWidth="11.57421875" defaultRowHeight="22.5" customHeight="1"/>
  <cols>
    <col min="1" max="1" width="22.421875" style="2" customWidth="1"/>
    <col min="2" max="2" width="11.57421875" style="2" customWidth="1"/>
    <col min="3" max="3" width="71.00390625" style="5" customWidth="1"/>
    <col min="4" max="4" width="31.421875" style="5" customWidth="1"/>
    <col min="5" max="5" width="3.8515625" style="6" customWidth="1"/>
    <col min="6" max="8" width="11.57421875" style="2" customWidth="1"/>
    <col min="9" max="9" width="19.57421875" style="2" customWidth="1"/>
    <col min="10" max="10" width="10.8515625" style="2" customWidth="1"/>
    <col min="11" max="11" width="11.57421875" style="2" customWidth="1"/>
    <col min="12" max="12" width="13.28125" style="2" customWidth="1"/>
    <col min="13" max="13" width="13.140625" style="2" customWidth="1"/>
    <col min="14" max="16384" width="11.57421875" style="2" customWidth="1"/>
  </cols>
  <sheetData>
    <row r="1" ht="408.75" customHeight="1">
      <c r="B1" s="2">
        <v>1</v>
      </c>
    </row>
    <row r="2" spans="1:13" s="4" customFormat="1" ht="12.75" customHeight="1">
      <c r="A2" s="1" t="s">
        <v>34</v>
      </c>
      <c r="B2" s="1" t="s">
        <v>18</v>
      </c>
      <c r="C2" s="7" t="s">
        <v>19</v>
      </c>
      <c r="D2" s="7" t="s">
        <v>21</v>
      </c>
      <c r="E2" s="8"/>
      <c r="F2" s="1" t="s">
        <v>17</v>
      </c>
      <c r="G2" s="8" t="s">
        <v>41</v>
      </c>
      <c r="H2" s="8" t="s">
        <v>42</v>
      </c>
      <c r="I2" s="8" t="s">
        <v>57</v>
      </c>
      <c r="J2" s="8" t="s">
        <v>60</v>
      </c>
      <c r="K2" s="8" t="s">
        <v>58</v>
      </c>
      <c r="L2" s="8" t="s">
        <v>59</v>
      </c>
      <c r="M2" s="8" t="s">
        <v>73</v>
      </c>
    </row>
    <row r="3" spans="1:13" s="4" customFormat="1" ht="26.25" customHeight="1">
      <c r="A3" s="29">
        <v>1</v>
      </c>
      <c r="B3" s="29">
        <v>1</v>
      </c>
      <c r="C3" s="30" t="s">
        <v>20</v>
      </c>
      <c r="D3" s="30"/>
      <c r="E3" s="21"/>
      <c r="F3" s="29" t="s">
        <v>4</v>
      </c>
      <c r="G3" s="21">
        <v>0.9</v>
      </c>
      <c r="H3" s="21">
        <f>SUM(B3*G3)</f>
        <v>0.9</v>
      </c>
      <c r="I3" s="31" t="s">
        <v>48</v>
      </c>
      <c r="J3" s="31"/>
      <c r="K3" s="29"/>
      <c r="L3" s="31">
        <v>0</v>
      </c>
      <c r="M3" s="31" t="s">
        <v>72</v>
      </c>
    </row>
    <row r="4" spans="1:11" s="4" customFormat="1" ht="26.25" customHeight="1">
      <c r="A4" s="1"/>
      <c r="B4" s="1"/>
      <c r="C4" s="7"/>
      <c r="D4" s="7"/>
      <c r="E4" s="8"/>
      <c r="F4" s="1"/>
      <c r="G4" s="8"/>
      <c r="H4" s="8"/>
      <c r="K4" s="1"/>
    </row>
    <row r="5" spans="1:11" s="4" customFormat="1" ht="26.25" customHeight="1">
      <c r="A5" s="16"/>
      <c r="B5" s="1"/>
      <c r="C5" s="22"/>
      <c r="D5" s="22"/>
      <c r="E5" s="8"/>
      <c r="F5" s="10"/>
      <c r="G5" s="8"/>
      <c r="H5" s="8"/>
      <c r="I5" s="2"/>
      <c r="J5"/>
      <c r="K5" s="1"/>
    </row>
    <row r="6" spans="1:13" ht="22.5" customHeight="1">
      <c r="A6" s="33">
        <v>24</v>
      </c>
      <c r="B6" s="28">
        <v>2</v>
      </c>
      <c r="C6" s="18" t="s">
        <v>54</v>
      </c>
      <c r="D6" s="18" t="s">
        <v>26</v>
      </c>
      <c r="E6" s="21"/>
      <c r="F6" s="34" t="s">
        <v>7</v>
      </c>
      <c r="G6" s="21">
        <v>0.69</v>
      </c>
      <c r="H6" s="21">
        <f aca="true" t="shared" si="0" ref="H6:H22">SUM(B6*G6)</f>
        <v>1.38</v>
      </c>
      <c r="I6" s="15" t="s">
        <v>55</v>
      </c>
      <c r="J6" s="15" t="s">
        <v>61</v>
      </c>
      <c r="K6" s="28" t="s">
        <v>62</v>
      </c>
      <c r="L6" s="15">
        <v>1.5</v>
      </c>
      <c r="M6" s="15" t="s">
        <v>76</v>
      </c>
    </row>
    <row r="7" spans="1:12" ht="22.5" customHeight="1">
      <c r="A7" s="2">
        <v>4</v>
      </c>
      <c r="B7" s="3">
        <v>1</v>
      </c>
      <c r="C7" s="11" t="s">
        <v>9</v>
      </c>
      <c r="D7" s="11" t="s">
        <v>86</v>
      </c>
      <c r="E7" s="8"/>
      <c r="F7" s="2" t="s">
        <v>8</v>
      </c>
      <c r="G7" s="8">
        <v>0.95</v>
      </c>
      <c r="H7" s="8">
        <f t="shared" si="0"/>
        <v>0.95</v>
      </c>
      <c r="K7" s="3" t="s">
        <v>64</v>
      </c>
      <c r="L7" s="2">
        <v>0.3</v>
      </c>
    </row>
    <row r="8" spans="1:13" ht="22.5" customHeight="1">
      <c r="A8" s="33"/>
      <c r="B8" s="28">
        <v>2</v>
      </c>
      <c r="C8" s="18" t="s">
        <v>88</v>
      </c>
      <c r="D8" s="18" t="s">
        <v>89</v>
      </c>
      <c r="E8" s="21"/>
      <c r="F8" s="15"/>
      <c r="G8" s="21">
        <v>4</v>
      </c>
      <c r="H8" s="21">
        <v>7.71</v>
      </c>
      <c r="I8" s="15" t="s">
        <v>55</v>
      </c>
      <c r="J8" s="15" t="s">
        <v>90</v>
      </c>
      <c r="K8" s="28"/>
      <c r="L8" s="15">
        <v>2.5</v>
      </c>
      <c r="M8" s="15"/>
    </row>
    <row r="9" spans="1:12" ht="22.5" customHeight="1">
      <c r="A9" s="12">
        <v>7</v>
      </c>
      <c r="B9" s="19">
        <v>8</v>
      </c>
      <c r="C9" s="13" t="s">
        <v>37</v>
      </c>
      <c r="D9" s="13"/>
      <c r="E9" s="8"/>
      <c r="F9" s="12" t="s">
        <v>22</v>
      </c>
      <c r="G9" s="8">
        <v>0.03</v>
      </c>
      <c r="H9" s="8">
        <f t="shared" si="0"/>
        <v>0.24</v>
      </c>
      <c r="I9" s="2" t="s">
        <v>45</v>
      </c>
      <c r="J9" s="2">
        <v>153191</v>
      </c>
      <c r="K9" s="3"/>
      <c r="L9" s="2">
        <v>0</v>
      </c>
    </row>
    <row r="10" spans="1:256" ht="22.5" customHeight="1">
      <c r="A10" s="12">
        <v>2</v>
      </c>
      <c r="B10" s="19">
        <v>1</v>
      </c>
      <c r="C10" s="13" t="s">
        <v>32</v>
      </c>
      <c r="D10" s="13" t="s">
        <v>31</v>
      </c>
      <c r="F10" s="12"/>
      <c r="G10" s="8">
        <v>1</v>
      </c>
      <c r="H10" s="8">
        <f t="shared" si="0"/>
        <v>1</v>
      </c>
      <c r="I10" t="s">
        <v>49</v>
      </c>
      <c r="J10"/>
      <c r="K10" s="3" t="s">
        <v>64</v>
      </c>
      <c r="L10" s="2">
        <v>0.3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12">
        <v>11</v>
      </c>
      <c r="B11" s="19">
        <v>1</v>
      </c>
      <c r="C11" s="13" t="s">
        <v>33</v>
      </c>
      <c r="D11" s="13" t="s">
        <v>24</v>
      </c>
      <c r="F11" s="12" t="s">
        <v>10</v>
      </c>
      <c r="G11" s="6">
        <v>0.49</v>
      </c>
      <c r="H11" s="8">
        <f t="shared" si="0"/>
        <v>0.49</v>
      </c>
      <c r="I11"/>
      <c r="J11"/>
      <c r="K11" s="23" t="s">
        <v>66</v>
      </c>
      <c r="L11" s="2">
        <v>0.5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12">
        <v>26</v>
      </c>
      <c r="B12" s="19">
        <v>5</v>
      </c>
      <c r="C12" s="13" t="s">
        <v>81</v>
      </c>
      <c r="D12" s="13"/>
      <c r="F12" s="12"/>
      <c r="G12" s="6">
        <v>0.02</v>
      </c>
      <c r="H12" s="8">
        <f t="shared" si="0"/>
        <v>0.1</v>
      </c>
      <c r="I12" s="2" t="s">
        <v>79</v>
      </c>
      <c r="J12" t="s">
        <v>82</v>
      </c>
      <c r="K12" s="23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13" ht="22.5" customHeight="1">
      <c r="A13" s="15"/>
      <c r="B13" s="15">
        <v>0</v>
      </c>
      <c r="C13" s="18" t="s">
        <v>11</v>
      </c>
      <c r="D13" s="18"/>
      <c r="E13" s="20"/>
      <c r="F13" s="15" t="s">
        <v>0</v>
      </c>
      <c r="G13" s="20">
        <v>0.02</v>
      </c>
      <c r="H13" s="21">
        <f t="shared" si="0"/>
        <v>0</v>
      </c>
      <c r="I13" s="15" t="s">
        <v>85</v>
      </c>
      <c r="J13" s="15" t="s">
        <v>84</v>
      </c>
      <c r="K13" s="28"/>
      <c r="L13" s="15">
        <v>0</v>
      </c>
      <c r="M13" s="31" t="s">
        <v>72</v>
      </c>
    </row>
    <row r="14" spans="1:12" ht="22.5" customHeight="1">
      <c r="A14" s="12">
        <v>29</v>
      </c>
      <c r="B14" s="19">
        <v>4</v>
      </c>
      <c r="C14" s="13" t="s">
        <v>23</v>
      </c>
      <c r="D14" s="13"/>
      <c r="E14" s="8"/>
      <c r="F14" s="12" t="s">
        <v>1</v>
      </c>
      <c r="G14" s="6">
        <v>0.03</v>
      </c>
      <c r="H14" s="8">
        <f t="shared" si="0"/>
        <v>0.12</v>
      </c>
      <c r="I14" s="2" t="s">
        <v>85</v>
      </c>
      <c r="J14" s="2" t="s">
        <v>83</v>
      </c>
      <c r="K14" s="3"/>
      <c r="L14" s="2">
        <v>0</v>
      </c>
    </row>
    <row r="15" spans="1:12" ht="22.5" customHeight="1">
      <c r="A15" s="12">
        <v>36</v>
      </c>
      <c r="B15" s="12">
        <v>3</v>
      </c>
      <c r="C15" s="24" t="s">
        <v>47</v>
      </c>
      <c r="D15" s="13"/>
      <c r="F15" s="12" t="s">
        <v>46</v>
      </c>
      <c r="G15" s="6">
        <v>0.12</v>
      </c>
      <c r="H15" s="8">
        <f t="shared" si="0"/>
        <v>0.36</v>
      </c>
      <c r="I15" s="2" t="s">
        <v>79</v>
      </c>
      <c r="J15" s="2" t="s">
        <v>80</v>
      </c>
      <c r="K15" s="3"/>
      <c r="L15" s="2">
        <v>0</v>
      </c>
    </row>
    <row r="16" spans="1:13" ht="27.75" customHeight="1">
      <c r="A16" s="15">
        <v>15</v>
      </c>
      <c r="B16" s="28">
        <v>1</v>
      </c>
      <c r="C16" s="18" t="s">
        <v>28</v>
      </c>
      <c r="D16" s="18" t="s">
        <v>29</v>
      </c>
      <c r="E16" s="21"/>
      <c r="F16" s="15" t="s">
        <v>2</v>
      </c>
      <c r="G16" s="21">
        <v>1.2</v>
      </c>
      <c r="H16" s="21">
        <f t="shared" si="0"/>
        <v>1.2</v>
      </c>
      <c r="I16" s="15" t="s">
        <v>55</v>
      </c>
      <c r="J16" s="15" t="s">
        <v>56</v>
      </c>
      <c r="K16" s="28" t="s">
        <v>67</v>
      </c>
      <c r="L16" s="15">
        <v>0.3</v>
      </c>
      <c r="M16" s="31" t="s">
        <v>75</v>
      </c>
    </row>
    <row r="17" spans="1:12" s="4" customFormat="1" ht="26.25" customHeight="1">
      <c r="A17" s="25">
        <v>16</v>
      </c>
      <c r="B17" s="26">
        <v>3</v>
      </c>
      <c r="C17" s="22" t="s">
        <v>30</v>
      </c>
      <c r="D17" s="22"/>
      <c r="E17" s="6"/>
      <c r="F17" s="25" t="s">
        <v>3</v>
      </c>
      <c r="G17" s="6">
        <v>0.35</v>
      </c>
      <c r="H17" s="8">
        <f t="shared" si="0"/>
        <v>1.0499999999999998</v>
      </c>
      <c r="I17" s="4" t="s">
        <v>48</v>
      </c>
      <c r="J17" s="4">
        <v>2054</v>
      </c>
      <c r="K17" s="1"/>
      <c r="L17" s="2">
        <v>0</v>
      </c>
    </row>
    <row r="18" spans="1:12" ht="22.5" customHeight="1">
      <c r="A18" s="12">
        <v>14</v>
      </c>
      <c r="B18" s="12">
        <v>9</v>
      </c>
      <c r="C18" s="13" t="s">
        <v>38</v>
      </c>
      <c r="D18" s="13"/>
      <c r="F18" s="12" t="s">
        <v>12</v>
      </c>
      <c r="G18" s="6">
        <v>0.03</v>
      </c>
      <c r="H18" s="8">
        <f t="shared" si="0"/>
        <v>0.27</v>
      </c>
      <c r="I18" s="2" t="s">
        <v>45</v>
      </c>
      <c r="J18" s="2">
        <v>146263</v>
      </c>
      <c r="K18" s="3"/>
      <c r="L18" s="2">
        <v>0</v>
      </c>
    </row>
    <row r="19" spans="1:12" ht="22.5" customHeight="1">
      <c r="A19" s="12">
        <v>30</v>
      </c>
      <c r="B19" s="12">
        <v>20</v>
      </c>
      <c r="C19" s="13" t="s">
        <v>14</v>
      </c>
      <c r="D19" s="13"/>
      <c r="F19" s="12" t="s">
        <v>13</v>
      </c>
      <c r="G19" s="8">
        <v>0.02</v>
      </c>
      <c r="H19" s="8">
        <f t="shared" si="0"/>
        <v>0.4</v>
      </c>
      <c r="I19" s="2" t="s">
        <v>45</v>
      </c>
      <c r="J19" s="2">
        <v>105707</v>
      </c>
      <c r="K19" s="3"/>
      <c r="L19" s="2">
        <v>0</v>
      </c>
    </row>
    <row r="20" spans="1:12" ht="22.5" customHeight="1">
      <c r="A20" s="12">
        <v>28</v>
      </c>
      <c r="B20" s="12">
        <v>4</v>
      </c>
      <c r="C20" s="13" t="s">
        <v>50</v>
      </c>
      <c r="D20" s="13"/>
      <c r="F20" s="12" t="s">
        <v>51</v>
      </c>
      <c r="G20" s="6">
        <v>0.05</v>
      </c>
      <c r="H20" s="8">
        <f t="shared" si="0"/>
        <v>0.2</v>
      </c>
      <c r="I20" s="2" t="s">
        <v>45</v>
      </c>
      <c r="J20" s="2">
        <v>151939</v>
      </c>
      <c r="K20" s="3"/>
      <c r="L20" s="2">
        <v>0</v>
      </c>
    </row>
    <row r="21" spans="1:12" ht="22.5" customHeight="1">
      <c r="A21" s="2">
        <v>34</v>
      </c>
      <c r="B21" s="2">
        <v>1</v>
      </c>
      <c r="C21" s="11" t="s">
        <v>16</v>
      </c>
      <c r="D21" s="11"/>
      <c r="F21" s="2" t="s">
        <v>15</v>
      </c>
      <c r="G21" s="8">
        <v>0.27</v>
      </c>
      <c r="H21" s="8">
        <f t="shared" si="0"/>
        <v>0.27</v>
      </c>
      <c r="I21" s="2" t="s">
        <v>52</v>
      </c>
      <c r="J21" s="2" t="s">
        <v>71</v>
      </c>
      <c r="K21" s="3"/>
      <c r="L21" s="2">
        <v>0</v>
      </c>
    </row>
    <row r="22" spans="1:13" ht="22.5" customHeight="1">
      <c r="A22" s="15"/>
      <c r="B22" s="15">
        <v>1</v>
      </c>
      <c r="C22" s="27" t="s">
        <v>40</v>
      </c>
      <c r="D22" s="27" t="s">
        <v>39</v>
      </c>
      <c r="E22" s="20"/>
      <c r="F22" s="15" t="s">
        <v>44</v>
      </c>
      <c r="G22" s="21">
        <v>1.85</v>
      </c>
      <c r="H22" s="21">
        <f t="shared" si="0"/>
        <v>1.85</v>
      </c>
      <c r="I22" s="15" t="s">
        <v>53</v>
      </c>
      <c r="J22" s="15"/>
      <c r="K22" s="28"/>
      <c r="L22" s="15">
        <v>0</v>
      </c>
      <c r="M22" s="31" t="s">
        <v>76</v>
      </c>
    </row>
    <row r="23" spans="7:13" ht="22.5" customHeight="1">
      <c r="G23" s="8"/>
      <c r="H23" s="8"/>
      <c r="K23" s="3" t="s">
        <v>70</v>
      </c>
      <c r="L23" s="2">
        <v>5</v>
      </c>
      <c r="M23" s="2" t="s">
        <v>69</v>
      </c>
    </row>
    <row r="24" spans="7:13" ht="22.5" customHeight="1">
      <c r="G24" s="6" t="s">
        <v>43</v>
      </c>
      <c r="H24" s="6">
        <f>SUM(H3:H22)</f>
        <v>18.489999999999995</v>
      </c>
      <c r="K24" s="2" t="s">
        <v>68</v>
      </c>
      <c r="L24" s="2">
        <f>SUM(L3:L23)</f>
        <v>10.399999999999999</v>
      </c>
      <c r="M24" s="2" t="s">
        <v>69</v>
      </c>
    </row>
    <row r="25" spans="7:13" ht="22.5" customHeight="1">
      <c r="G25" s="6" t="s">
        <v>74</v>
      </c>
      <c r="H25" s="32">
        <f>SUM((H24)-H13-H3)</f>
        <v>17.589999999999996</v>
      </c>
      <c r="K25" s="2" t="s">
        <v>91</v>
      </c>
      <c r="L25" s="36">
        <v>50</v>
      </c>
      <c r="M25" s="2" t="s">
        <v>92</v>
      </c>
    </row>
    <row r="26" spans="3:13" ht="22.5" customHeight="1">
      <c r="C26" s="14"/>
      <c r="D26" s="14"/>
      <c r="G26" s="6" t="s">
        <v>78</v>
      </c>
      <c r="H26" s="8">
        <v>68</v>
      </c>
      <c r="K26" s="2" t="s">
        <v>93</v>
      </c>
      <c r="L26" s="36">
        <f>SUM(L25/60)</f>
        <v>0.8333333333333334</v>
      </c>
      <c r="M26" s="2" t="s">
        <v>69</v>
      </c>
    </row>
    <row r="27" spans="3:12" ht="22.5" customHeight="1">
      <c r="C27" s="11"/>
      <c r="D27" s="11"/>
      <c r="F27" s="9"/>
      <c r="G27" s="6" t="s">
        <v>95</v>
      </c>
      <c r="H27" s="8">
        <f>SUM(H26-H25-L27)</f>
        <v>41.74333333333334</v>
      </c>
      <c r="K27" s="2" t="s">
        <v>94</v>
      </c>
      <c r="L27" s="36">
        <f>SUM(L26*L24)</f>
        <v>8.666666666666666</v>
      </c>
    </row>
    <row r="28" spans="7:8" ht="22.5" customHeight="1">
      <c r="G28" s="6"/>
      <c r="H28" s="6"/>
    </row>
    <row r="29" ht="22.5" customHeight="1">
      <c r="H29" s="35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Emily Lawver</cp:lastModifiedBy>
  <cp:lastPrinted>2019-10-29T18:21:50Z</cp:lastPrinted>
  <dcterms:created xsi:type="dcterms:W3CDTF">2018-09-26T03:22:25Z</dcterms:created>
  <dcterms:modified xsi:type="dcterms:W3CDTF">2021-10-20T16:06:42Z</dcterms:modified>
  <cp:category/>
  <cp:version/>
  <cp:contentType/>
  <cp:contentStatus/>
</cp:coreProperties>
</file>